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lbständigkeit\AA Hochseilgärten\SISKA\2021\Vertical Pro\"/>
    </mc:Choice>
  </mc:AlternateContent>
  <xr:revisionPtr revIDLastSave="0" documentId="13_ncr:1_{FA7A5A12-622B-45C4-BB15-F2718E861657}" xr6:coauthVersionLast="47" xr6:coauthVersionMax="47" xr10:uidLastSave="{00000000-0000-0000-0000-000000000000}"/>
  <bookViews>
    <workbookView xWindow="-108" yWindow="-108" windowWidth="23256" windowHeight="12576" activeTab="1" xr2:uid="{BE2906C1-F372-4DD0-A815-4EDE37D72EB9}"/>
  </bookViews>
  <sheets>
    <sheet name="cover" sheetId="2" r:id="rId1"/>
    <sheet name="Berechnung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" l="1"/>
  <c r="K18" i="1" s="1"/>
  <c r="J16" i="1"/>
  <c r="J18" i="1" s="1"/>
  <c r="I16" i="1"/>
  <c r="I18" i="1" s="1"/>
  <c r="H16" i="1"/>
  <c r="H18" i="1" s="1"/>
  <c r="F16" i="1"/>
  <c r="F18" i="1" s="1"/>
  <c r="E16" i="1"/>
  <c r="E18" i="1" s="1"/>
  <c r="C16" i="1"/>
  <c r="C18" i="1" s="1"/>
  <c r="D16" i="1"/>
  <c r="D18" i="1" s="1"/>
  <c r="F14" i="1"/>
  <c r="L16" i="1"/>
  <c r="G16" i="1"/>
  <c r="G18" i="1" s="1"/>
  <c r="I17" i="1" l="1"/>
  <c r="L19" i="1"/>
  <c r="B19" i="1"/>
  <c r="J19" i="1"/>
  <c r="K17" i="1"/>
  <c r="F19" i="1"/>
  <c r="K19" i="1"/>
  <c r="C19" i="1"/>
  <c r="I19" i="1"/>
  <c r="E19" i="1"/>
  <c r="G19" i="1"/>
  <c r="D19" i="1"/>
  <c r="H19" i="1"/>
  <c r="E17" i="1"/>
  <c r="F17" i="1"/>
  <c r="C17" i="1"/>
  <c r="L17" i="1"/>
  <c r="H17" i="1"/>
  <c r="D17" i="1"/>
  <c r="J17" i="1"/>
  <c r="G17" i="1"/>
  <c r="B17" i="1"/>
  <c r="L20" i="1" l="1"/>
  <c r="I20" i="1"/>
  <c r="K20" i="1"/>
  <c r="E20" i="1"/>
  <c r="D20" i="1"/>
  <c r="B20" i="1"/>
  <c r="C20" i="1"/>
  <c r="G20" i="1"/>
  <c r="F20" i="1"/>
  <c r="H20" i="1"/>
  <c r="J20" i="1"/>
</calcChain>
</file>

<file path=xl/sharedStrings.xml><?xml version="1.0" encoding="utf-8"?>
<sst xmlns="http://schemas.openxmlformats.org/spreadsheetml/2006/main" count="22" uniqueCount="21">
  <si>
    <t>Länge des Verbindungsmittels vom Anschlagpunkt des TN bis zum Drahtseil in m</t>
  </si>
  <si>
    <t>Daten zum Teilnehmer</t>
  </si>
  <si>
    <t>Daten zur Seilrutsche</t>
  </si>
  <si>
    <t>Lichte Weite der Seilrutsche von Anschlagpunkt zu Anschlagpunkt in m</t>
  </si>
  <si>
    <t>Maximaler Durchhang der Seilrutsche gegenüber der Gerade, welche durch die</t>
  </si>
  <si>
    <t>Anschlagpunkte der Seilrutsche führt unter Einfluß der Gewichtskraft auf halber Länge der Seilrutsche</t>
  </si>
  <si>
    <t>Aussschlag des Teilnehmers</t>
  </si>
  <si>
    <t>Winkel des Verbindungsmittels gegen die Lotrechte in Grad</t>
  </si>
  <si>
    <t>Hilfsgröße Winkel im Bogenmaß:</t>
  </si>
  <si>
    <t>Durchhang des Seiles</t>
  </si>
  <si>
    <t>notwendiger Freiraum für das Drahtseil</t>
  </si>
  <si>
    <t>insgesamt minimal benötigter Freiraum nach rechts und links</t>
  </si>
  <si>
    <t>Länge der Seilrutsche in m</t>
  </si>
  <si>
    <t>Freiraummodell für Seilrutschen</t>
  </si>
  <si>
    <t>Ersteller: Silke und Dieter Stopper</t>
  </si>
  <si>
    <t>Ersterstellung</t>
  </si>
  <si>
    <t>S. Stopper</t>
  </si>
  <si>
    <t>Änderung in der Berechnung des Seildurchhanges
Der zusätzliche Durchhang des Drahtseiles an den Anschlagpunkten wird als 1 m angenommen; dieser zusätzliche Durchhang reduziert sich sekzesive bis zur Mitte der Seilrutsche auf 0 m und steigt dann bis zur Anschlagpunkt am Ende der Seilrutsche wieder auf 1 m.</t>
  </si>
  <si>
    <t>Bitte nur in die grünen Felder Daten eintragen!</t>
  </si>
  <si>
    <t>Abstand vom Anschlagpunkt des Gurtes bis auf den Boden (stehender TN) in m</t>
  </si>
  <si>
    <r>
      <t xml:space="preserve">Freiraummodell für Seilrutschen </t>
    </r>
    <r>
      <rPr>
        <b/>
        <sz val="18"/>
        <rFont val="Calibri"/>
        <family val="2"/>
        <scheme val="minor"/>
      </rPr>
      <t>geringer</t>
    </r>
    <r>
      <rPr>
        <b/>
        <sz val="18"/>
        <color theme="1"/>
        <rFont val="Calibri"/>
        <family val="2"/>
        <scheme val="minor"/>
      </rPr>
      <t xml:space="preserve"> Länge (</t>
    </r>
    <r>
      <rPr>
        <b/>
        <sz val="18"/>
        <color rgb="FFFF0000"/>
        <rFont val="Calibri"/>
        <family val="2"/>
        <scheme val="minor"/>
      </rPr>
      <t>bis ~ 100 m Länge</t>
    </r>
    <r>
      <rPr>
        <b/>
        <sz val="18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</si>
</sst>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2" xfId="0" applyFont="1" applyBorder="1" applyAlignment="1">
      <alignment wrapText="1"/>
    </xf>
    <xf numFmtId="0" fontId="0" fillId="0" borderId="3" xfId="0" applyBorder="1"/>
    <xf numFmtId="0" fontId="3" fillId="0" borderId="4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wrapText="1"/>
    </xf>
    <xf numFmtId="0" fontId="2" fillId="0" borderId="8" xfId="0" applyFont="1" applyBorder="1"/>
    <xf numFmtId="0" fontId="2" fillId="0" borderId="9" xfId="0" applyFont="1" applyBorder="1"/>
    <xf numFmtId="0" fontId="4" fillId="0" borderId="0" xfId="0" applyFont="1"/>
    <xf numFmtId="0" fontId="1" fillId="0" borderId="0" xfId="0" applyFont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0" xfId="0" applyFont="1" applyBorder="1" applyAlignment="1">
      <alignment wrapText="1"/>
    </xf>
    <xf numFmtId="0" fontId="0" fillId="0" borderId="11" xfId="0" applyBorder="1"/>
    <xf numFmtId="0" fontId="0" fillId="0" borderId="12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DD9ED-0FA4-421A-9DF1-C8F25F0B476F}">
  <dimension ref="A3:C8"/>
  <sheetViews>
    <sheetView workbookViewId="0">
      <selection activeCell="B13" sqref="B13"/>
    </sheetView>
  </sheetViews>
  <sheetFormatPr baseColWidth="10" defaultRowHeight="14.4" x14ac:dyDescent="0.3"/>
  <cols>
    <col min="2" max="2" width="57.44140625" customWidth="1"/>
  </cols>
  <sheetData>
    <row r="3" spans="1:3" x14ac:dyDescent="0.3">
      <c r="A3" t="s">
        <v>13</v>
      </c>
    </row>
    <row r="4" spans="1:3" x14ac:dyDescent="0.3">
      <c r="A4" t="s">
        <v>14</v>
      </c>
    </row>
    <row r="6" spans="1:3" x14ac:dyDescent="0.3">
      <c r="A6" s="15">
        <v>43851</v>
      </c>
      <c r="B6" s="2" t="s">
        <v>15</v>
      </c>
      <c r="C6" s="2" t="s">
        <v>16</v>
      </c>
    </row>
    <row r="7" spans="1:3" ht="72" x14ac:dyDescent="0.3">
      <c r="A7" s="15">
        <v>43858</v>
      </c>
      <c r="B7" s="16" t="s">
        <v>17</v>
      </c>
      <c r="C7" s="2" t="s">
        <v>16</v>
      </c>
    </row>
    <row r="8" spans="1:3" x14ac:dyDescent="0.3">
      <c r="A8" s="2"/>
      <c r="B8" s="2"/>
      <c r="C8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7BFBB-E4A9-4910-8591-71E9DDD014B4}">
  <dimension ref="A1:L20"/>
  <sheetViews>
    <sheetView tabSelected="1" zoomScaleNormal="100" workbookViewId="0">
      <selection activeCell="I11" sqref="I11"/>
    </sheetView>
  </sheetViews>
  <sheetFormatPr baseColWidth="10" defaultRowHeight="14.4" x14ac:dyDescent="0.3"/>
  <cols>
    <col min="2" max="12" width="7.6640625" customWidth="1"/>
  </cols>
  <sheetData>
    <row r="1" spans="1:12" s="11" customFormat="1" ht="23.4" x14ac:dyDescent="0.45">
      <c r="A1" s="11" t="s">
        <v>20</v>
      </c>
    </row>
    <row r="2" spans="1:12" x14ac:dyDescent="0.3">
      <c r="A2" s="12" t="s">
        <v>18</v>
      </c>
    </row>
    <row r="4" spans="1:12" x14ac:dyDescent="0.3">
      <c r="A4" s="1" t="s">
        <v>1</v>
      </c>
    </row>
    <row r="5" spans="1:12" x14ac:dyDescent="0.3">
      <c r="A5" t="s">
        <v>0</v>
      </c>
      <c r="I5" s="13">
        <v>0.9</v>
      </c>
    </row>
    <row r="6" spans="1:12" x14ac:dyDescent="0.3">
      <c r="A6" t="s">
        <v>19</v>
      </c>
      <c r="I6" s="13">
        <v>1.1000000000000001</v>
      </c>
    </row>
    <row r="7" spans="1:12" x14ac:dyDescent="0.3">
      <c r="A7" t="s">
        <v>7</v>
      </c>
      <c r="I7" s="13">
        <v>30</v>
      </c>
    </row>
    <row r="8" spans="1:12" x14ac:dyDescent="0.3">
      <c r="I8" s="14"/>
    </row>
    <row r="9" spans="1:12" x14ac:dyDescent="0.3">
      <c r="A9" s="1" t="s">
        <v>2</v>
      </c>
      <c r="I9" s="14"/>
    </row>
    <row r="10" spans="1:12" x14ac:dyDescent="0.3">
      <c r="A10" t="s">
        <v>3</v>
      </c>
      <c r="I10" s="13">
        <v>99</v>
      </c>
    </row>
    <row r="11" spans="1:12" x14ac:dyDescent="0.3">
      <c r="A11" t="s">
        <v>4</v>
      </c>
      <c r="I11" s="13">
        <v>6</v>
      </c>
    </row>
    <row r="12" spans="1:12" x14ac:dyDescent="0.3">
      <c r="A12" t="s">
        <v>5</v>
      </c>
    </row>
    <row r="14" spans="1:12" ht="1.2" customHeight="1" x14ac:dyDescent="0.3">
      <c r="A14" t="s">
        <v>8</v>
      </c>
      <c r="F14">
        <f>I7*PI()/180</f>
        <v>0.52359877559829882</v>
      </c>
    </row>
    <row r="15" spans="1:12" ht="15" thickBot="1" x14ac:dyDescent="0.35"/>
    <row r="16" spans="1:12" ht="43.8" thickBot="1" x14ac:dyDescent="0.35">
      <c r="A16" s="8" t="s">
        <v>12</v>
      </c>
      <c r="B16" s="9">
        <v>0</v>
      </c>
      <c r="C16" s="9">
        <f>I10/10</f>
        <v>9.9</v>
      </c>
      <c r="D16" s="9">
        <f>I10/5</f>
        <v>19.8</v>
      </c>
      <c r="E16" s="9">
        <f>I10*3/10</f>
        <v>29.7</v>
      </c>
      <c r="F16" s="9">
        <f>I10*2/5</f>
        <v>39.6</v>
      </c>
      <c r="G16" s="9">
        <f>I10/2</f>
        <v>49.5</v>
      </c>
      <c r="H16" s="9">
        <f>I10*3/5</f>
        <v>59.4</v>
      </c>
      <c r="I16" s="9">
        <f>I10*7/10</f>
        <v>69.3</v>
      </c>
      <c r="J16" s="9">
        <f>I10*4/5</f>
        <v>79.2</v>
      </c>
      <c r="K16" s="9">
        <f>I10*9/10</f>
        <v>89.1</v>
      </c>
      <c r="L16" s="10">
        <f>I10</f>
        <v>99</v>
      </c>
    </row>
    <row r="17" spans="1:12" ht="21.6" x14ac:dyDescent="0.3">
      <c r="A17" s="17" t="s">
        <v>6</v>
      </c>
      <c r="B17" s="18">
        <f t="shared" ref="B17:L17" si="0">($I5+$I6)*SIN($F14)</f>
        <v>0.99999999999999989</v>
      </c>
      <c r="C17" s="18">
        <f t="shared" si="0"/>
        <v>0.99999999999999989</v>
      </c>
      <c r="D17" s="18">
        <f t="shared" si="0"/>
        <v>0.99999999999999989</v>
      </c>
      <c r="E17" s="18">
        <f t="shared" si="0"/>
        <v>0.99999999999999989</v>
      </c>
      <c r="F17" s="18">
        <f t="shared" si="0"/>
        <v>0.99999999999999989</v>
      </c>
      <c r="G17" s="18">
        <f t="shared" si="0"/>
        <v>0.99999999999999989</v>
      </c>
      <c r="H17" s="18">
        <f t="shared" si="0"/>
        <v>0.99999999999999989</v>
      </c>
      <c r="I17" s="18">
        <f t="shared" si="0"/>
        <v>0.99999999999999989</v>
      </c>
      <c r="J17" s="18">
        <f t="shared" si="0"/>
        <v>0.99999999999999989</v>
      </c>
      <c r="K17" s="18">
        <f t="shared" si="0"/>
        <v>0.99999999999999989</v>
      </c>
      <c r="L17" s="19">
        <f t="shared" si="0"/>
        <v>0.99999999999999989</v>
      </c>
    </row>
    <row r="18" spans="1:12" ht="21.6" x14ac:dyDescent="0.3">
      <c r="A18" s="3" t="s">
        <v>9</v>
      </c>
      <c r="B18" s="2">
        <v>1</v>
      </c>
      <c r="C18" s="2">
        <f>(C16*($I11-1)/($I10/2))+1</f>
        <v>2</v>
      </c>
      <c r="D18" s="2">
        <f>(D16*($I11-1)/($I10/2))+1</f>
        <v>3</v>
      </c>
      <c r="E18" s="2">
        <f>(E16*($I11-1)/($I10/2))+1</f>
        <v>4</v>
      </c>
      <c r="F18" s="2">
        <f>(F16*($I11-1)/($I10/2))+1</f>
        <v>5</v>
      </c>
      <c r="G18" s="2">
        <f>(G16*($I11-1)/($I10/2))+1</f>
        <v>6</v>
      </c>
      <c r="H18" s="2">
        <f>(($I10-H16)*($I11-1)/($I10/2))+1</f>
        <v>5</v>
      </c>
      <c r="I18" s="2">
        <f>(($I10-I16)*($I11-1)/($I10/2))+1</f>
        <v>4</v>
      </c>
      <c r="J18" s="2">
        <f>(($I10-J16)*($I11-1)/($I10/2))+1</f>
        <v>3</v>
      </c>
      <c r="K18" s="2">
        <f>(($I10-K16)*($I11-1)/($I10/2))+1</f>
        <v>2.0000000000000009</v>
      </c>
      <c r="L18" s="4">
        <v>1</v>
      </c>
    </row>
    <row r="19" spans="1:12" ht="31.8" x14ac:dyDescent="0.3">
      <c r="A19" s="3" t="s">
        <v>10</v>
      </c>
      <c r="B19" s="2">
        <f t="shared" ref="B19:L19" si="1">B18*SIN($F14)</f>
        <v>0.49999999999999994</v>
      </c>
      <c r="C19" s="2">
        <f t="shared" si="1"/>
        <v>0.99999999999999989</v>
      </c>
      <c r="D19" s="2">
        <f t="shared" si="1"/>
        <v>1.4999999999999998</v>
      </c>
      <c r="E19" s="2">
        <f t="shared" si="1"/>
        <v>1.9999999999999998</v>
      </c>
      <c r="F19" s="2">
        <f t="shared" si="1"/>
        <v>2.4999999999999996</v>
      </c>
      <c r="G19" s="2">
        <f t="shared" si="1"/>
        <v>2.9999999999999996</v>
      </c>
      <c r="H19" s="2">
        <f t="shared" si="1"/>
        <v>2.4999999999999996</v>
      </c>
      <c r="I19" s="2">
        <f t="shared" si="1"/>
        <v>1.9999999999999998</v>
      </c>
      <c r="J19" s="2">
        <f t="shared" si="1"/>
        <v>1.4999999999999998</v>
      </c>
      <c r="K19" s="2">
        <f t="shared" si="1"/>
        <v>1.0000000000000004</v>
      </c>
      <c r="L19" s="4">
        <f t="shared" si="1"/>
        <v>0.49999999999999994</v>
      </c>
    </row>
    <row r="20" spans="1:12" ht="52.8" thickBot="1" x14ac:dyDescent="0.35">
      <c r="A20" s="5" t="s">
        <v>11</v>
      </c>
      <c r="B20" s="6">
        <f t="shared" ref="B20:L20" si="2">B19+B17</f>
        <v>1.4999999999999998</v>
      </c>
      <c r="C20" s="6">
        <f t="shared" si="2"/>
        <v>1.9999999999999998</v>
      </c>
      <c r="D20" s="6">
        <f t="shared" si="2"/>
        <v>2.4999999999999996</v>
      </c>
      <c r="E20" s="6">
        <f>E19+E17</f>
        <v>2.9999999999999996</v>
      </c>
      <c r="F20" s="6">
        <f t="shared" si="2"/>
        <v>3.4999999999999996</v>
      </c>
      <c r="G20" s="6">
        <f t="shared" si="2"/>
        <v>3.9999999999999996</v>
      </c>
      <c r="H20" s="6">
        <f t="shared" si="2"/>
        <v>3.4999999999999996</v>
      </c>
      <c r="I20" s="6">
        <f t="shared" si="2"/>
        <v>2.9999999999999996</v>
      </c>
      <c r="J20" s="6">
        <f t="shared" si="2"/>
        <v>2.4999999999999996</v>
      </c>
      <c r="K20" s="6">
        <f t="shared" si="2"/>
        <v>2.0000000000000004</v>
      </c>
      <c r="L20" s="7">
        <f t="shared" si="2"/>
        <v>1.4999999999999998</v>
      </c>
    </row>
  </sheetData>
  <sheetProtection sheet="1" selectLockedCells="1"/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Berechnung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</dc:creator>
  <cp:lastModifiedBy>Dieter</cp:lastModifiedBy>
  <dcterms:created xsi:type="dcterms:W3CDTF">2021-01-22T17:56:37Z</dcterms:created>
  <dcterms:modified xsi:type="dcterms:W3CDTF">2021-12-02T10:35:22Z</dcterms:modified>
</cp:coreProperties>
</file>